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FA60F72F-D941-4EBC-95A3-5BC56DF898BF}" xr6:coauthVersionLast="47" xr6:coauthVersionMax="47" xr10:uidLastSave="{00000000-0000-0000-0000-000000000000}"/>
  <bookViews>
    <workbookView xWindow="-110" yWindow="-110" windowWidth="19420" windowHeight="11620" tabRatio="674" xr2:uid="{2AFFC4FE-0F47-4734-B35D-BA9CBC3184CD}"/>
  </bookViews>
  <sheets>
    <sheet name="House Affordability Calc" sheetId="1" r:id="rId1"/>
  </sheets>
  <definedNames>
    <definedName name="_xlnm.Print_Area" localSheetId="0">'House Affordability Calc'!$A$1:$H$33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F15" i="1" s="1"/>
  <c r="H31" i="1" l="1"/>
  <c r="H30" i="1"/>
  <c r="D31" i="1"/>
  <c r="D32" i="1" s="1"/>
  <c r="H11" i="1" s="1"/>
  <c r="D21" i="1"/>
  <c r="D9" i="1"/>
  <c r="D23" i="1" s="1"/>
  <c r="H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4" authorId="0" shapeId="0" xr:uid="{1F3450DD-EE44-4E43-9AFA-DFE5D89BC658}">
      <text>
        <r>
          <rPr>
            <b/>
            <sz val="9"/>
            <color indexed="81"/>
            <rFont val="Tahoma"/>
            <family val="2"/>
          </rPr>
          <t>Admin:</t>
        </r>
        <r>
          <rPr>
            <sz val="9"/>
            <color indexed="81"/>
            <rFont val="Tahoma"/>
            <family val="2"/>
          </rPr>
          <t xml:space="preserve">
Incomes Pre Tax 
</t>
        </r>
      </text>
    </comment>
    <comment ref="F4" authorId="0" shapeId="0" xr:uid="{596B62DB-21A9-4158-9F05-A77D617A9B54}">
      <text>
        <r>
          <rPr>
            <sz val="9"/>
            <color indexed="81"/>
            <rFont val="Tahoma"/>
            <family val="2"/>
          </rPr>
          <t>Calculating the PI is what determines how big of a mortgage loan you can actually qualify for.</t>
        </r>
      </text>
    </comment>
    <comment ref="F6" authorId="0" shapeId="0" xr:uid="{DDE9A464-090E-495C-81E3-2157021DDA31}">
      <text>
        <r>
          <rPr>
            <sz val="9"/>
            <color indexed="81"/>
            <rFont val="Tahoma"/>
            <family val="2"/>
          </rPr>
          <t>Property tax is a levy paid by property owners to local governments, typically municipal or county authorities. In the U.S., all 50 states impose it at the local level, with an average annual rate of about 1.1% of a property's value, though rates vary by location.</t>
        </r>
      </text>
    </comment>
    <comment ref="F7" authorId="0" shapeId="0" xr:uid="{16B01F01-6F34-4B0D-810B-6F7AD1AE7DC9}">
      <text>
        <r>
          <rPr>
            <b/>
            <sz val="9"/>
            <color indexed="81"/>
            <rFont val="Tahoma"/>
            <family val="2"/>
          </rPr>
          <t>Admin:</t>
        </r>
        <r>
          <rPr>
            <sz val="9"/>
            <color indexed="81"/>
            <rFont val="Tahoma"/>
            <family val="2"/>
          </rPr>
          <t xml:space="preserve">
Home insurance protects property owners from accidents or damages involving their real estate and may include personal liability coverage for injury-related lawsuits on or off the property. Costs vary based on location, property condition, and coverage amount.</t>
        </r>
      </text>
    </comment>
    <comment ref="F8" authorId="0" shapeId="0" xr:uid="{29CC9D1A-D4AB-4871-96EC-3AD5AB0CBDC5}">
      <text>
        <r>
          <rPr>
            <b/>
            <sz val="9"/>
            <color indexed="81"/>
            <rFont val="Tahoma"/>
            <family val="2"/>
          </rPr>
          <t>Admin:</t>
        </r>
        <r>
          <rPr>
            <sz val="9"/>
            <color indexed="81"/>
            <rFont val="Tahoma"/>
            <family val="2"/>
          </rPr>
          <t xml:space="preserve">
PMI (Private Mortgage Insurance)
 Insurance you pay (typically 0.5–1% of loan amount annually) when your down payment is under 20%. Protects the lender if you default.
</t>
        </r>
      </text>
    </comment>
    <comment ref="F9" authorId="0" shapeId="0" xr:uid="{F5A055D0-8361-4444-883F-E0DDF3E78CC3}">
      <text>
        <r>
          <rPr>
            <b/>
            <sz val="9"/>
            <color indexed="81"/>
            <rFont val="Tahoma"/>
            <family val="2"/>
          </rPr>
          <t>Admin:</t>
        </r>
        <r>
          <rPr>
            <sz val="9"/>
            <color indexed="81"/>
            <rFont val="Tahoma"/>
            <family val="2"/>
          </rPr>
          <t xml:space="preserve">
HOA (Homeowners Association) fees are regular payments made by homeowners in certain communities—like condos, townhouses, or planned developments—to cover shared costs such as maintenance, landscaping, amenities, security, and reserves for repairs. While these fees are separate from your mortgage, lenders include them when assessing your loan eligibility because they affect your overall monthly housing expenses.
</t>
        </r>
      </text>
    </comment>
    <comment ref="B22" authorId="0" shapeId="0" xr:uid="{A18951FF-1CC1-4718-9877-9B655FC5EA26}">
      <text>
        <r>
          <rPr>
            <b/>
            <sz val="9"/>
            <color indexed="81"/>
            <rFont val="Tahoma"/>
            <family val="2"/>
          </rPr>
          <t xml:space="preserve">DTI (Debt‑to‑Income Ratio)
</t>
        </r>
        <r>
          <rPr>
            <sz val="9"/>
            <color indexed="81"/>
            <rFont val="Tahoma"/>
            <family val="2"/>
          </rPr>
          <t xml:space="preserve">
The percentage of your gross monthly income that goes toward all monthly debt payments (including your projected mortgage). Lenders typically want your DTI at or below 36%.
(The 36% Rule) → Debt-to-Income (DTI) Ratio
Now, lenders also want to be sure that all your debts combined (housing + other loans) stay below 36% of your income.
DTI= Total monthly debt payments/gross monthly income
But since you don’t know your new housing payment yet, we rearrange this idea to figure out how much room is left for housing:
</t>
        </r>
        <r>
          <rPr>
            <b/>
            <sz val="9"/>
            <color indexed="81"/>
            <rFont val="Tahoma"/>
            <family val="2"/>
          </rPr>
          <t>Maximum Housing Payment=(0.36×Gross Monthly Income)−Current Monthly Debt Payments</t>
        </r>
      </text>
    </comment>
    <comment ref="B23" authorId="0" shapeId="0" xr:uid="{652C6160-20B4-42BA-930F-B527B827FF3F}">
      <text>
        <r>
          <rPr>
            <b/>
            <sz val="9"/>
            <color indexed="81"/>
            <rFont val="Tahoma"/>
            <family val="2"/>
          </rPr>
          <t xml:space="preserve">
(Gross Annual Income /12)*Debt to Income Ratio(DTI) - Total Debts</t>
        </r>
      </text>
    </comment>
  </commentList>
</comments>
</file>

<file path=xl/sharedStrings.xml><?xml version="1.0" encoding="utf-8"?>
<sst xmlns="http://schemas.openxmlformats.org/spreadsheetml/2006/main" count="37" uniqueCount="36">
  <si>
    <t>Primary Income (yr)</t>
  </si>
  <si>
    <t>Second Income (yr)</t>
  </si>
  <si>
    <t>Other Income (yr)</t>
  </si>
  <si>
    <t>HOA Fees ( $/mo)</t>
  </si>
  <si>
    <t>Utilities + Maintenance ($/mo)</t>
  </si>
  <si>
    <t xml:space="preserve">Annual Interest Rate </t>
  </si>
  <si>
    <t>Car Loans</t>
  </si>
  <si>
    <t xml:space="preserve">Student Loans </t>
  </si>
  <si>
    <t xml:space="preserve">Child Support &amp; other Obligations </t>
  </si>
  <si>
    <t>Other Mortgages</t>
  </si>
  <si>
    <t>Credit Cards</t>
  </si>
  <si>
    <t>Total</t>
  </si>
  <si>
    <t>Gross Annual Income</t>
  </si>
  <si>
    <t>Debt to Income Ratio (DTI)</t>
  </si>
  <si>
    <t>Down Payment</t>
  </si>
  <si>
    <t xml:space="preserve"> INCOME (STEP 1) </t>
  </si>
  <si>
    <t xml:space="preserve">MONTHLY DEBTS (STEP 2) </t>
  </si>
  <si>
    <t>Estimated Home Price</t>
  </si>
  <si>
    <t xml:space="preserve">Loan Amount </t>
  </si>
  <si>
    <t xml:space="preserve">HOUSING COST (STEP 4) </t>
  </si>
  <si>
    <t xml:space="preserve">Affordable Monthly Payment </t>
  </si>
  <si>
    <t>Monthly Payment (PI)</t>
  </si>
  <si>
    <t>HOUSE FINANCING (STEP 3)</t>
  </si>
  <si>
    <t>Property Tax ($/mo)</t>
  </si>
  <si>
    <t>Total Housing Cost + PI</t>
  </si>
  <si>
    <t>Private Mortgage Insurance ($/mo)</t>
  </si>
  <si>
    <t>Home Insurance ($/mo)</t>
  </si>
  <si>
    <t>Medical Debt</t>
  </si>
  <si>
    <t>Personal Loans</t>
  </si>
  <si>
    <t>Other Debts</t>
  </si>
  <si>
    <t>Loan Amount</t>
  </si>
  <si>
    <t>Total Interest</t>
  </si>
  <si>
    <t>Total Housing Cost</t>
  </si>
  <si>
    <t>Loan Term (Year)</t>
  </si>
  <si>
    <t>HOUSE AFFORDABILITY CALCULATOR.</t>
  </si>
  <si>
    <t>Actual House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</si>
</sst>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0\ \-\ &quot;Year&quot;"/>
  </numFmts>
  <fonts count="11" x14ac:knownFonts="1">
    <font>
      <sz val="11"/>
      <color theme="1"/>
      <name val="Aptos Narrow"/>
      <family val="2"/>
      <scheme val="minor"/>
    </font>
    <font>
      <sz val="9"/>
      <color indexed="81"/>
      <name val="Tahoma"/>
      <family val="2"/>
    </font>
    <font>
      <b/>
      <sz val="9"/>
      <color indexed="81"/>
      <name val="Tahoma"/>
      <family val="2"/>
    </font>
    <font>
      <sz val="11"/>
      <color theme="1"/>
      <name val="Aptos Narrow"/>
      <family val="2"/>
      <scheme val="minor"/>
    </font>
    <font>
      <b/>
      <sz val="16"/>
      <color theme="1"/>
      <name val="Century Gothic"/>
      <family val="2"/>
    </font>
    <font>
      <sz val="10"/>
      <color theme="1"/>
      <name val="Century Gothic"/>
      <family val="2"/>
    </font>
    <font>
      <b/>
      <sz val="10"/>
      <color theme="1"/>
      <name val="Century Gothic"/>
      <family val="2"/>
    </font>
    <font>
      <sz val="10"/>
      <color theme="0"/>
      <name val="Century Gothic"/>
      <family val="2"/>
    </font>
    <font>
      <b/>
      <sz val="10"/>
      <color theme="7" tint="-0.249977111117893"/>
      <name val="Century Gothic"/>
      <family val="2"/>
    </font>
    <font>
      <b/>
      <sz val="20"/>
      <color theme="6" tint="-0.249977111117893"/>
      <name val="Century Gothic"/>
      <family val="2"/>
    </font>
    <font>
      <b/>
      <i/>
      <sz val="20"/>
      <color theme="6" tint="-0.249977111117893"/>
      <name val="Calisto MT"/>
      <family val="1"/>
    </font>
  </fonts>
  <fills count="10">
    <fill>
      <patternFill patternType="none"/>
    </fill>
    <fill>
      <patternFill patternType="gray125"/>
    </fill>
    <fill>
      <patternFill patternType="solid">
        <fgColor theme="0"/>
        <bgColor indexed="64"/>
      </patternFill>
    </fill>
    <fill>
      <patternFill patternType="solid">
        <fgColor rgb="FFF3F8FF"/>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s>
  <borders count="1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6" tint="0.59996337778862885"/>
      </left>
      <right style="thin">
        <color theme="6" tint="0.59996337778862885"/>
      </right>
      <top style="thin">
        <color theme="6" tint="0.59996337778862885"/>
      </top>
      <bottom style="thin">
        <color theme="6" tint="0.59996337778862885"/>
      </bottom>
      <diagonal/>
    </border>
    <border>
      <left style="thin">
        <color theme="6" tint="0.59996337778862885"/>
      </left>
      <right/>
      <top style="thin">
        <color theme="6" tint="0.59996337778862885"/>
      </top>
      <bottom/>
      <diagonal/>
    </border>
    <border>
      <left/>
      <right/>
      <top style="thin">
        <color theme="6" tint="0.59996337778862885"/>
      </top>
      <bottom/>
      <diagonal/>
    </border>
    <border>
      <left/>
      <right style="thin">
        <color theme="6" tint="0.59996337778862885"/>
      </right>
      <top style="thin">
        <color theme="6" tint="0.59996337778862885"/>
      </top>
      <bottom/>
      <diagonal/>
    </border>
    <border>
      <left style="thin">
        <color theme="6" tint="0.59996337778862885"/>
      </left>
      <right/>
      <top/>
      <bottom/>
      <diagonal/>
    </border>
    <border>
      <left/>
      <right style="thin">
        <color theme="6" tint="0.59996337778862885"/>
      </right>
      <top/>
      <bottom/>
      <diagonal/>
    </border>
    <border>
      <left style="thin">
        <color theme="6" tint="0.59996337778862885"/>
      </left>
      <right/>
      <top/>
      <bottom style="thin">
        <color theme="6" tint="0.59996337778862885"/>
      </bottom>
      <diagonal/>
    </border>
    <border>
      <left/>
      <right/>
      <top/>
      <bottom style="thin">
        <color theme="6" tint="0.59996337778862885"/>
      </bottom>
      <diagonal/>
    </border>
    <border>
      <left/>
      <right style="thin">
        <color theme="6" tint="0.59996337778862885"/>
      </right>
      <top/>
      <bottom style="thin">
        <color theme="6" tint="0.59996337778862885"/>
      </bottom>
      <diagonal/>
    </border>
    <border>
      <left style="thick">
        <color theme="6" tint="-0.24994659260841701"/>
      </left>
      <right/>
      <top/>
      <bottom/>
      <diagonal/>
    </border>
  </borders>
  <cellStyleXfs count="2">
    <xf numFmtId="0" fontId="0" fillId="0" borderId="0"/>
    <xf numFmtId="9" fontId="3" fillId="0" borderId="0" applyFont="0" applyFill="0" applyBorder="0" applyAlignment="0" applyProtection="0"/>
  </cellStyleXfs>
  <cellXfs count="54">
    <xf numFmtId="0" fontId="0" fillId="0" borderId="0" xfId="0"/>
    <xf numFmtId="0" fontId="5" fillId="2" borderId="0" xfId="0" applyFont="1" applyFill="1" applyAlignment="1">
      <alignment horizontal="left" vertical="center" indent="1"/>
    </xf>
    <xf numFmtId="0" fontId="5" fillId="2" borderId="0" xfId="0" applyFont="1" applyFill="1" applyAlignment="1">
      <alignment horizontal="center" vertical="center"/>
    </xf>
    <xf numFmtId="164" fontId="5" fillId="4" borderId="2"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9" fontId="5" fillId="2" borderId="0" xfId="0" applyNumberFormat="1" applyFont="1" applyFill="1" applyAlignment="1">
      <alignment horizontal="center" vertical="center"/>
    </xf>
    <xf numFmtId="0" fontId="5" fillId="0" borderId="0" xfId="0" applyFont="1"/>
    <xf numFmtId="9" fontId="5" fillId="4" borderId="1" xfId="1" applyFont="1" applyFill="1" applyBorder="1" applyAlignment="1">
      <alignment horizontal="center" vertical="center"/>
    </xf>
    <xf numFmtId="166" fontId="5" fillId="4" borderId="1" xfId="0" applyNumberFormat="1" applyFont="1" applyFill="1" applyBorder="1" applyAlignment="1">
      <alignment horizontal="center" vertical="center"/>
    </xf>
    <xf numFmtId="164" fontId="5" fillId="2" borderId="0" xfId="0" applyNumberFormat="1" applyFont="1" applyFill="1" applyAlignment="1">
      <alignment horizontal="center" vertical="center"/>
    </xf>
    <xf numFmtId="164" fontId="7" fillId="6" borderId="9" xfId="0" applyNumberFormat="1" applyFont="1" applyFill="1" applyBorder="1" applyAlignment="1">
      <alignment horizontal="center" vertical="center"/>
    </xf>
    <xf numFmtId="164" fontId="5" fillId="7" borderId="9" xfId="0" applyNumberFormat="1" applyFont="1" applyFill="1" applyBorder="1" applyAlignment="1">
      <alignment horizontal="center" vertical="center"/>
    </xf>
    <xf numFmtId="164" fontId="5" fillId="8" borderId="9" xfId="0" applyNumberFormat="1" applyFont="1" applyFill="1" applyBorder="1" applyAlignment="1">
      <alignment horizontal="center" vertical="center"/>
    </xf>
    <xf numFmtId="164" fontId="5" fillId="9" borderId="9" xfId="0" applyNumberFormat="1" applyFont="1" applyFill="1" applyBorder="1" applyAlignment="1">
      <alignment horizontal="center" vertical="center"/>
    </xf>
    <xf numFmtId="165" fontId="6" fillId="3" borderId="13" xfId="0" applyNumberFormat="1" applyFont="1" applyFill="1" applyBorder="1" applyAlignment="1">
      <alignment horizontal="center" vertical="center"/>
    </xf>
    <xf numFmtId="165" fontId="6" fillId="3" borderId="0" xfId="0" applyNumberFormat="1" applyFont="1" applyFill="1" applyAlignment="1">
      <alignment horizontal="center" vertical="center"/>
    </xf>
    <xf numFmtId="165" fontId="6" fillId="3" borderId="14" xfId="0" applyNumberFormat="1" applyFont="1" applyFill="1" applyBorder="1" applyAlignment="1">
      <alignment horizontal="center" vertical="center"/>
    </xf>
    <xf numFmtId="0" fontId="5" fillId="3" borderId="13" xfId="0" applyFont="1" applyFill="1" applyBorder="1" applyAlignment="1">
      <alignment horizontal="left" vertical="center" indent="1"/>
    </xf>
    <xf numFmtId="0" fontId="5" fillId="3" borderId="0" xfId="0" applyFont="1" applyFill="1" applyAlignment="1">
      <alignment horizontal="left" vertical="center" indent="1"/>
    </xf>
    <xf numFmtId="0" fontId="5" fillId="3" borderId="14" xfId="0" applyFont="1" applyFill="1" applyBorder="1" applyAlignment="1">
      <alignment horizontal="center" vertical="center"/>
    </xf>
    <xf numFmtId="0" fontId="6" fillId="3" borderId="13" xfId="0" applyFont="1" applyFill="1" applyBorder="1" applyAlignment="1">
      <alignment horizontal="left" vertical="center" indent="1"/>
    </xf>
    <xf numFmtId="0" fontId="6" fillId="3" borderId="0" xfId="0" applyFont="1" applyFill="1" applyAlignment="1">
      <alignment horizontal="left" vertical="center" indent="1"/>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9"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indent="1"/>
    </xf>
    <xf numFmtId="0" fontId="9" fillId="2" borderId="18" xfId="0" applyFont="1" applyFill="1" applyBorder="1" applyAlignment="1">
      <alignment horizontal="left" vertical="center" indent="1"/>
    </xf>
    <xf numFmtId="0" fontId="5" fillId="2" borderId="1" xfId="0" applyFont="1" applyFill="1" applyBorder="1" applyAlignment="1">
      <alignment horizontal="left" vertical="center" indent="1"/>
    </xf>
    <xf numFmtId="0" fontId="6" fillId="2" borderId="1" xfId="0" applyFont="1" applyFill="1" applyBorder="1" applyAlignment="1">
      <alignment horizontal="left" vertical="center" indent="1"/>
    </xf>
    <xf numFmtId="0" fontId="5" fillId="2" borderId="2" xfId="0" applyFont="1" applyFill="1" applyBorder="1" applyAlignment="1">
      <alignment horizontal="left" vertical="center" indent="1"/>
    </xf>
    <xf numFmtId="0" fontId="5" fillId="2" borderId="0" xfId="0" applyFont="1" applyFill="1" applyAlignment="1">
      <alignment horizontal="left" vertical="center" indent="1"/>
    </xf>
    <xf numFmtId="0" fontId="5" fillId="3" borderId="9" xfId="0" applyFont="1" applyFill="1" applyBorder="1" applyAlignment="1">
      <alignment horizontal="left" vertical="center" inden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4" xfId="0" applyFont="1" applyFill="1" applyBorder="1" applyAlignment="1">
      <alignment horizontal="center" vertical="center" wrapText="1"/>
    </xf>
    <xf numFmtId="164" fontId="4" fillId="3" borderId="13" xfId="0" applyNumberFormat="1" applyFont="1" applyFill="1" applyBorder="1" applyAlignment="1">
      <alignment horizontal="center" vertical="center"/>
    </xf>
    <xf numFmtId="164" fontId="4" fillId="3" borderId="0" xfId="0" applyNumberFormat="1" applyFont="1" applyFill="1" applyAlignment="1">
      <alignment horizontal="center" vertical="center"/>
    </xf>
    <xf numFmtId="164" fontId="4" fillId="3" borderId="14" xfId="0" applyNumberFormat="1" applyFont="1" applyFill="1" applyBorder="1" applyAlignment="1">
      <alignment horizontal="center" vertical="center"/>
    </xf>
    <xf numFmtId="164" fontId="4" fillId="3" borderId="15" xfId="0" applyNumberFormat="1" applyFont="1" applyFill="1" applyBorder="1" applyAlignment="1">
      <alignment horizontal="center" vertical="center"/>
    </xf>
    <xf numFmtId="164" fontId="4" fillId="3" borderId="16" xfId="0" applyNumberFormat="1" applyFont="1" applyFill="1" applyBorder="1" applyAlignment="1">
      <alignment horizontal="center" vertical="center"/>
    </xf>
    <xf numFmtId="164" fontId="4" fillId="3" borderId="17" xfId="0" applyNumberFormat="1"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cellXfs>
  <cellStyles count="2">
    <cellStyle name="Normal" xfId="0" builtinId="0"/>
    <cellStyle name="Percent" xfId="1" builtinId="5"/>
  </cellStyles>
  <dxfs count="2">
    <dxf>
      <font>
        <color rgb="FFFF0000"/>
      </font>
      <fill>
        <patternFill>
          <bgColor theme="5" tint="0.79998168889431442"/>
        </patternFill>
      </fill>
    </dxf>
    <dxf>
      <font>
        <color rgb="FFFF0000"/>
      </font>
      <fill>
        <patternFill>
          <bgColor theme="5" tint="0.79998168889431442"/>
        </patternFill>
      </fill>
    </dxf>
  </dxfs>
  <tableStyles count="0" defaultTableStyle="TableStyleMedium2" defaultPivotStyle="PivotStyleLight16"/>
  <colors>
    <mruColors>
      <color rgb="FFF3F8FF"/>
      <color rgb="FF0A65FC"/>
      <color rgb="FF5193FD"/>
      <color rgb="FF77E3A5"/>
      <color rgb="FFE7F0FF"/>
      <color rgb="FF5F9BFD"/>
      <color rgb="FFD9E7FF"/>
      <color rgb="FFB0CEFE"/>
      <color rgb="FF8AB6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lgn="ctr">
              <a:defRPr sz="1200" b="1"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1200" b="1"/>
              <a:t>Payment Breakdown</a:t>
            </a:r>
          </a:p>
        </c:rich>
      </c:tx>
      <c:layout>
        <c:manualLayout>
          <c:xMode val="edge"/>
          <c:yMode val="edge"/>
          <c:x val="0.32936815669680602"/>
          <c:y val="5.0938960764700086E-2"/>
        </c:manualLayout>
      </c:layout>
      <c:overlay val="0"/>
      <c:spPr>
        <a:noFill/>
        <a:ln>
          <a:noFill/>
        </a:ln>
        <a:effectLst/>
      </c:spPr>
      <c:txPr>
        <a:bodyPr rot="0" spcFirstLastPara="1" vertOverflow="ellipsis" vert="horz" wrap="square" anchor="ctr" anchorCtr="1"/>
        <a:lstStyle/>
        <a:p>
          <a:pPr algn="ctr">
            <a:defRPr sz="12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doughnutChart>
        <c:varyColors val="1"/>
        <c:ser>
          <c:idx val="0"/>
          <c:order val="0"/>
          <c:dPt>
            <c:idx val="0"/>
            <c:bubble3D val="0"/>
            <c:spPr>
              <a:solidFill>
                <a:schemeClr val="accent2">
                  <a:shade val="58000"/>
                </a:schemeClr>
              </a:solidFill>
              <a:ln w="19050">
                <a:solidFill>
                  <a:schemeClr val="lt1"/>
                </a:solidFill>
              </a:ln>
              <a:effectLst/>
            </c:spPr>
            <c:extLst>
              <c:ext xmlns:c16="http://schemas.microsoft.com/office/drawing/2014/chart" uri="{C3380CC4-5D6E-409C-BE32-E72D297353CC}">
                <c16:uniqueId val="{00000001-CADE-414A-B481-1AF9B90A7383}"/>
              </c:ext>
            </c:extLst>
          </c:dPt>
          <c:dPt>
            <c:idx val="1"/>
            <c:bubble3D val="0"/>
            <c:spPr>
              <a:solidFill>
                <a:schemeClr val="accent2">
                  <a:shade val="86000"/>
                </a:schemeClr>
              </a:solidFill>
              <a:ln w="19050">
                <a:solidFill>
                  <a:schemeClr val="lt1"/>
                </a:solidFill>
              </a:ln>
              <a:effectLst/>
            </c:spPr>
            <c:extLst>
              <c:ext xmlns:c16="http://schemas.microsoft.com/office/drawing/2014/chart" uri="{C3380CC4-5D6E-409C-BE32-E72D297353CC}">
                <c16:uniqueId val="{00000003-CADE-414A-B481-1AF9B90A7383}"/>
              </c:ext>
            </c:extLst>
          </c:dPt>
          <c:dPt>
            <c:idx val="2"/>
            <c:bubble3D val="0"/>
            <c:spPr>
              <a:solidFill>
                <a:schemeClr val="accent2">
                  <a:tint val="86000"/>
                </a:schemeClr>
              </a:solidFill>
              <a:ln w="19050">
                <a:solidFill>
                  <a:schemeClr val="lt1"/>
                </a:solidFill>
              </a:ln>
              <a:effectLst/>
            </c:spPr>
            <c:extLst>
              <c:ext xmlns:c16="http://schemas.microsoft.com/office/drawing/2014/chart" uri="{C3380CC4-5D6E-409C-BE32-E72D297353CC}">
                <c16:uniqueId val="{00000005-CADE-414A-B481-1AF9B90A7383}"/>
              </c:ext>
            </c:extLst>
          </c:dPt>
          <c:dPt>
            <c:idx val="3"/>
            <c:bubble3D val="0"/>
            <c:spPr>
              <a:solidFill>
                <a:schemeClr val="accent2">
                  <a:tint val="58000"/>
                </a:schemeClr>
              </a:solidFill>
              <a:ln w="19050">
                <a:solidFill>
                  <a:schemeClr val="lt1"/>
                </a:solidFill>
              </a:ln>
              <a:effectLst/>
            </c:spPr>
            <c:extLst>
              <c:ext xmlns:c16="http://schemas.microsoft.com/office/drawing/2014/chart" uri="{C3380CC4-5D6E-409C-BE32-E72D297353CC}">
                <c16:uniqueId val="{00000007-CADE-414A-B481-1AF9B90A7383}"/>
              </c:ext>
            </c:extLst>
          </c:dPt>
          <c:dLbls>
            <c:dLbl>
              <c:idx val="0"/>
              <c:layout>
                <c:manualLayout>
                  <c:x val="0.19035367565293798"/>
                  <c:y val="0.10785950575716304"/>
                </c:manualLayout>
              </c:layout>
              <c:showLegendKey val="0"/>
              <c:showVal val="1"/>
              <c:showCatName val="0"/>
              <c:showSerName val="0"/>
              <c:showPercent val="1"/>
              <c:showBubbleSize val="0"/>
              <c:separator>
</c:separator>
              <c:extLst>
                <c:ext xmlns:c15="http://schemas.microsoft.com/office/drawing/2012/chart" uri="{CE6537A1-D6FC-4f65-9D91-7224C49458BB}">
                  <c15:layout>
                    <c:manualLayout>
                      <c:w val="0.17656169957560588"/>
                      <c:h val="0.22115443814285232"/>
                    </c:manualLayout>
                  </c15:layout>
                </c:ext>
                <c:ext xmlns:c16="http://schemas.microsoft.com/office/drawing/2014/chart" uri="{C3380CC4-5D6E-409C-BE32-E72D297353CC}">
                  <c16:uniqueId val="{00000001-CADE-414A-B481-1AF9B90A7383}"/>
                </c:ext>
              </c:extLst>
            </c:dLbl>
            <c:dLbl>
              <c:idx val="1"/>
              <c:layout>
                <c:manualLayout>
                  <c:x val="-0.19179594930593444"/>
                  <c:y val="5.2752534998771972E-2"/>
                </c:manualLayout>
              </c:layout>
              <c:showLegendKey val="0"/>
              <c:showVal val="1"/>
              <c:showCatName val="0"/>
              <c:showSerName val="0"/>
              <c:showPercent val="1"/>
              <c:showBubbleSize val="0"/>
              <c:separator>
</c:separator>
              <c:extLst>
                <c:ext xmlns:c15="http://schemas.microsoft.com/office/drawing/2012/chart" uri="{CE6537A1-D6FC-4f65-9D91-7224C49458BB}">
                  <c15:layout>
                    <c:manualLayout>
                      <c:w val="0.16804528814236985"/>
                      <c:h val="0.18098842378214755"/>
                    </c:manualLayout>
                  </c15:layout>
                </c:ext>
                <c:ext xmlns:c16="http://schemas.microsoft.com/office/drawing/2014/chart" uri="{C3380CC4-5D6E-409C-BE32-E72D297353CC}">
                  <c16:uniqueId val="{00000003-CADE-414A-B481-1AF9B90A7383}"/>
                </c:ext>
              </c:extLst>
            </c:dLbl>
            <c:dLbl>
              <c:idx val="2"/>
              <c:layout>
                <c:manualLayout>
                  <c:x val="-0.1906716588854136"/>
                  <c:y val="-0.17657821340926141"/>
                </c:manualLayout>
              </c:layout>
              <c:showLegendKey val="0"/>
              <c:showVal val="1"/>
              <c:showCatName val="0"/>
              <c:showSerName val="0"/>
              <c:showPercent val="1"/>
              <c:showBubbleSize val="0"/>
              <c:separator>
</c:separator>
              <c:extLst>
                <c:ext xmlns:c15="http://schemas.microsoft.com/office/drawing/2012/chart" uri="{CE6537A1-D6FC-4f65-9D91-7224C49458BB}">
                  <c15:layout>
                    <c:manualLayout>
                      <c:w val="0.16804528814236985"/>
                      <c:h val="0.19981455519373309"/>
                    </c:manualLayout>
                  </c15:layout>
                </c:ext>
                <c:ext xmlns:c16="http://schemas.microsoft.com/office/drawing/2014/chart" uri="{C3380CC4-5D6E-409C-BE32-E72D297353CC}">
                  <c16:uniqueId val="{00000005-CADE-414A-B481-1AF9B90A7383}"/>
                </c:ext>
              </c:extLst>
            </c:dLbl>
            <c:dLbl>
              <c:idx val="3"/>
              <c:layout>
                <c:manualLayout>
                  <c:x val="0.47649683266210474"/>
                  <c:y val="-1.0790419137891884E-2"/>
                </c:manualLayout>
              </c:layout>
              <c:showLegendKey val="0"/>
              <c:showVal val="1"/>
              <c:showCatName val="0"/>
              <c:showSerName val="0"/>
              <c:showPercent val="1"/>
              <c:showBubbleSize val="0"/>
              <c:separator>
</c:separator>
              <c:extLst>
                <c:ext xmlns:c15="http://schemas.microsoft.com/office/drawing/2012/chart" uri="{CE6537A1-D6FC-4f65-9D91-7224C49458BB}">
                  <c15:layout>
                    <c:manualLayout>
                      <c:w val="0.16540063388406001"/>
                      <c:h val="0.1915884447616204"/>
                    </c:manualLayout>
                  </c15:layout>
                </c:ext>
                <c:ext xmlns:c16="http://schemas.microsoft.com/office/drawing/2014/chart" uri="{C3380CC4-5D6E-409C-BE32-E72D297353CC}">
                  <c16:uniqueId val="{00000007-CADE-414A-B481-1AF9B90A7383}"/>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'House Affordability Calc'!$H$29:$H$32</c:f>
              <c:numCache>
                <c:formatCode>"$"#,##0.00</c:formatCode>
                <c:ptCount val="4"/>
                <c:pt idx="0">
                  <c:v>400000</c:v>
                </c:pt>
                <c:pt idx="1">
                  <c:v>100000</c:v>
                </c:pt>
                <c:pt idx="2">
                  <c:v>38075.899302393547</c:v>
                </c:pt>
                <c:pt idx="3">
                  <c:v>144655.27562199632</c:v>
                </c:pt>
              </c:numCache>
            </c:numRef>
          </c:val>
          <c:extLst>
            <c:ext xmlns:c16="http://schemas.microsoft.com/office/drawing/2014/chart" uri="{C3380CC4-5D6E-409C-BE32-E72D297353CC}">
              <c16:uniqueId val="{00000010-B107-40F8-A1F9-CD2B00279B20}"/>
            </c:ext>
          </c:extLst>
        </c:ser>
        <c:dLbls>
          <c:showLegendKey val="0"/>
          <c:showVal val="1"/>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27547</xdr:colOff>
      <xdr:row>16</xdr:row>
      <xdr:rowOff>1</xdr:rowOff>
    </xdr:from>
    <xdr:to>
      <xdr:col>7</xdr:col>
      <xdr:colOff>1620322</xdr:colOff>
      <xdr:row>28</xdr:row>
      <xdr:rowOff>8966</xdr:rowOff>
    </xdr:to>
    <xdr:graphicFrame macro="">
      <xdr:nvGraphicFramePr>
        <xdr:cNvPr id="2" name="Chart 1">
          <a:extLst>
            <a:ext uri="{FF2B5EF4-FFF2-40B4-BE49-F238E27FC236}">
              <a16:creationId xmlns:a16="http://schemas.microsoft.com/office/drawing/2014/main" id="{2AA06284-7E5E-62EC-C83F-9CEBA19951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8FF03E2-2D7A-499F-A2DF-77DAC4843E52}">
  <we:reference id="wa200006068" version="1.0.4.2" store="en-US" storeType="OMEX"/>
  <we:alternateReferences>
    <we:reference id="wa200006068" version="1.0.4.2" store="wa200006068" storeType="OMEX"/>
  </we:alternateReferences>
  <we:properties>
    <we:property name="workbook-id" value="&quot;2083e341-5fd3-4422-8b6d-f8a559e72b3c&quot;"/>
    <we:property name="workbook-title" value="&quot;House Affordability Calculator-86etrtxya.xlsx&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_xldudf_ROSIE_LLM</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F9949-FB4D-44E3-A751-99B9805038C3}">
  <dimension ref="B1:K42"/>
  <sheetViews>
    <sheetView showGridLines="0" tabSelected="1" zoomScale="80" zoomScaleNormal="80" workbookViewId="0">
      <selection activeCell="J18" sqref="J18"/>
    </sheetView>
  </sheetViews>
  <sheetFormatPr defaultColWidth="20.81640625" defaultRowHeight="20" customHeight="1" x14ac:dyDescent="0.35"/>
  <cols>
    <col min="1" max="1" width="1.81640625" style="2" customWidth="1"/>
    <col min="2" max="3" width="23.36328125" style="1" customWidth="1"/>
    <col min="4" max="5" width="23.36328125" style="2" customWidth="1"/>
    <col min="6" max="7" width="23.36328125" style="1" customWidth="1"/>
    <col min="8" max="8" width="23.36328125" style="2" customWidth="1"/>
    <col min="9" max="16384" width="20.81640625" style="2"/>
  </cols>
  <sheetData>
    <row r="1" spans="2:9" ht="10" customHeight="1" x14ac:dyDescent="0.35"/>
    <row r="2" spans="2:9" s="28" customFormat="1" ht="40" customHeight="1" x14ac:dyDescent="0.35">
      <c r="B2" s="30" t="s">
        <v>34</v>
      </c>
      <c r="C2" s="27"/>
      <c r="F2" s="29"/>
      <c r="G2" s="29"/>
    </row>
    <row r="4" spans="2:9" ht="20" customHeight="1" x14ac:dyDescent="0.35">
      <c r="B4" s="48" t="s">
        <v>15</v>
      </c>
      <c r="C4" s="49"/>
      <c r="D4" s="50"/>
      <c r="F4" s="48" t="s">
        <v>19</v>
      </c>
      <c r="G4" s="49"/>
      <c r="H4" s="50"/>
    </row>
    <row r="5" spans="2:9" ht="20" customHeight="1" x14ac:dyDescent="0.35">
      <c r="B5" s="51"/>
      <c r="C5" s="52"/>
      <c r="D5" s="53"/>
      <c r="F5" s="51"/>
      <c r="G5" s="52"/>
      <c r="H5" s="53"/>
    </row>
    <row r="6" spans="2:9" ht="20" customHeight="1" x14ac:dyDescent="0.35">
      <c r="B6" s="33" t="s">
        <v>0</v>
      </c>
      <c r="C6" s="33"/>
      <c r="D6" s="3">
        <v>400000</v>
      </c>
      <c r="F6" s="33" t="s">
        <v>23</v>
      </c>
      <c r="G6" s="33"/>
      <c r="H6" s="3">
        <v>400</v>
      </c>
    </row>
    <row r="7" spans="2:9" ht="20" customHeight="1" x14ac:dyDescent="0.35">
      <c r="B7" s="31" t="s">
        <v>1</v>
      </c>
      <c r="C7" s="31"/>
      <c r="D7" s="4">
        <v>30000</v>
      </c>
      <c r="F7" s="31" t="s">
        <v>26</v>
      </c>
      <c r="G7" s="31"/>
      <c r="H7" s="4">
        <v>80</v>
      </c>
    </row>
    <row r="8" spans="2:9" ht="20" customHeight="1" x14ac:dyDescent="0.35">
      <c r="B8" s="31" t="s">
        <v>2</v>
      </c>
      <c r="C8" s="31"/>
      <c r="D8" s="4">
        <v>10000</v>
      </c>
      <c r="F8" s="31" t="s">
        <v>25</v>
      </c>
      <c r="G8" s="31"/>
      <c r="H8" s="4">
        <v>20</v>
      </c>
    </row>
    <row r="9" spans="2:9" ht="20" customHeight="1" x14ac:dyDescent="0.35">
      <c r="B9" s="31" t="s">
        <v>12</v>
      </c>
      <c r="C9" s="31"/>
      <c r="D9" s="5">
        <f>SUM($D$6:$D$8)</f>
        <v>440000</v>
      </c>
      <c r="F9" s="31" t="s">
        <v>3</v>
      </c>
      <c r="G9" s="31"/>
      <c r="H9" s="4">
        <v>1000</v>
      </c>
    </row>
    <row r="10" spans="2:9" ht="20" customHeight="1" x14ac:dyDescent="0.35">
      <c r="F10" s="31" t="s">
        <v>4</v>
      </c>
      <c r="G10" s="31"/>
      <c r="H10" s="4">
        <v>120</v>
      </c>
    </row>
    <row r="11" spans="2:9" ht="20" customHeight="1" x14ac:dyDescent="0.35">
      <c r="B11" s="48" t="s">
        <v>16</v>
      </c>
      <c r="C11" s="49"/>
      <c r="D11" s="50"/>
      <c r="F11" s="32" t="s">
        <v>24</v>
      </c>
      <c r="G11" s="32"/>
      <c r="H11" s="6">
        <f>(D32+H6+H7+H8+H9+H10)</f>
        <v>4018.2021006110094</v>
      </c>
      <c r="I11" s="7"/>
    </row>
    <row r="12" spans="2:9" ht="20" customHeight="1" x14ac:dyDescent="0.25">
      <c r="B12" s="51"/>
      <c r="C12" s="52"/>
      <c r="D12" s="53"/>
      <c r="F12" s="8"/>
      <c r="G12" s="8"/>
      <c r="H12" s="8"/>
    </row>
    <row r="13" spans="2:9" ht="20" customHeight="1" x14ac:dyDescent="0.35">
      <c r="B13" s="33" t="s">
        <v>6</v>
      </c>
      <c r="C13" s="33"/>
      <c r="D13" s="3">
        <v>400</v>
      </c>
      <c r="F13" s="36" t="s">
        <v>35</v>
      </c>
      <c r="G13" s="37"/>
      <c r="H13" s="38"/>
    </row>
    <row r="14" spans="2:9" ht="20" customHeight="1" x14ac:dyDescent="0.35">
      <c r="B14" s="31" t="s">
        <v>7</v>
      </c>
      <c r="C14" s="31"/>
      <c r="D14" s="4">
        <v>300</v>
      </c>
      <c r="F14" s="39"/>
      <c r="G14" s="40"/>
      <c r="H14" s="41"/>
    </row>
    <row r="15" spans="2:9" ht="20" customHeight="1" x14ac:dyDescent="0.35">
      <c r="B15" s="31" t="s">
        <v>8</v>
      </c>
      <c r="C15" s="31"/>
      <c r="D15" s="4">
        <v>200</v>
      </c>
      <c r="F15" s="42">
        <f>SUM($H$29:$H$32)</f>
        <v>682731.17492438992</v>
      </c>
      <c r="G15" s="43"/>
      <c r="H15" s="44"/>
    </row>
    <row r="16" spans="2:9" ht="20" customHeight="1" x14ac:dyDescent="0.35">
      <c r="B16" s="31" t="s">
        <v>9</v>
      </c>
      <c r="C16" s="31"/>
      <c r="D16" s="4">
        <v>100</v>
      </c>
      <c r="F16" s="45"/>
      <c r="G16" s="46"/>
      <c r="H16" s="47"/>
    </row>
    <row r="17" spans="2:8" ht="20" customHeight="1" x14ac:dyDescent="0.35">
      <c r="B17" s="31" t="s">
        <v>27</v>
      </c>
      <c r="C17" s="31"/>
      <c r="D17" s="4">
        <v>150</v>
      </c>
      <c r="F17" s="16"/>
      <c r="G17" s="17"/>
      <c r="H17" s="18"/>
    </row>
    <row r="18" spans="2:8" ht="20" customHeight="1" x14ac:dyDescent="0.35">
      <c r="B18" s="31" t="s">
        <v>10</v>
      </c>
      <c r="C18" s="31"/>
      <c r="D18" s="4">
        <v>100</v>
      </c>
      <c r="F18" s="19"/>
      <c r="G18" s="20"/>
      <c r="H18" s="21"/>
    </row>
    <row r="19" spans="2:8" ht="20" customHeight="1" x14ac:dyDescent="0.35">
      <c r="B19" s="31" t="s">
        <v>28</v>
      </c>
      <c r="C19" s="31"/>
      <c r="D19" s="4">
        <v>100</v>
      </c>
      <c r="F19" s="19"/>
      <c r="G19" s="20"/>
      <c r="H19" s="21"/>
    </row>
    <row r="20" spans="2:8" ht="20" customHeight="1" x14ac:dyDescent="0.35">
      <c r="B20" s="31" t="s">
        <v>29</v>
      </c>
      <c r="C20" s="31"/>
      <c r="D20" s="4">
        <v>100</v>
      </c>
      <c r="F20" s="19"/>
      <c r="G20" s="20"/>
      <c r="H20" s="21"/>
    </row>
    <row r="21" spans="2:8" ht="20" customHeight="1" x14ac:dyDescent="0.35">
      <c r="B21" s="32" t="s">
        <v>11</v>
      </c>
      <c r="C21" s="32"/>
      <c r="D21" s="6">
        <f>SUM($D$13:$D$18)</f>
        <v>1250</v>
      </c>
      <c r="F21" s="19"/>
      <c r="G21" s="20"/>
      <c r="H21" s="21"/>
    </row>
    <row r="22" spans="2:8" ht="20" customHeight="1" x14ac:dyDescent="0.35">
      <c r="B22" s="31" t="s">
        <v>13</v>
      </c>
      <c r="C22" s="31"/>
      <c r="D22" s="9">
        <v>0.36</v>
      </c>
      <c r="F22" s="19"/>
      <c r="G22" s="20"/>
      <c r="H22" s="21"/>
    </row>
    <row r="23" spans="2:8" ht="20" customHeight="1" x14ac:dyDescent="0.35">
      <c r="B23" s="31" t="s">
        <v>20</v>
      </c>
      <c r="C23" s="31"/>
      <c r="D23" s="5">
        <f>($D$9/12)*$D$22-$D$21</f>
        <v>11949.999999999998</v>
      </c>
      <c r="F23" s="22"/>
      <c r="G23" s="23"/>
      <c r="H23" s="21"/>
    </row>
    <row r="24" spans="2:8" ht="20" customHeight="1" x14ac:dyDescent="0.35">
      <c r="B24" s="2"/>
      <c r="C24" s="2"/>
      <c r="F24" s="19"/>
      <c r="G24" s="20"/>
      <c r="H24" s="21"/>
    </row>
    <row r="25" spans="2:8" ht="20" customHeight="1" x14ac:dyDescent="0.35">
      <c r="B25" s="48" t="s">
        <v>22</v>
      </c>
      <c r="C25" s="49"/>
      <c r="D25" s="50"/>
      <c r="F25" s="19"/>
      <c r="G25" s="20"/>
      <c r="H25" s="21"/>
    </row>
    <row r="26" spans="2:8" ht="20" customHeight="1" x14ac:dyDescent="0.35">
      <c r="B26" s="51"/>
      <c r="C26" s="52"/>
      <c r="D26" s="53"/>
      <c r="F26" s="19"/>
      <c r="G26" s="20"/>
      <c r="H26" s="21"/>
    </row>
    <row r="27" spans="2:8" ht="20" customHeight="1" x14ac:dyDescent="0.35">
      <c r="B27" s="33" t="s">
        <v>17</v>
      </c>
      <c r="C27" s="33"/>
      <c r="D27" s="3">
        <v>500000</v>
      </c>
      <c r="F27" s="19"/>
      <c r="G27" s="20"/>
      <c r="H27" s="21"/>
    </row>
    <row r="28" spans="2:8" ht="20" customHeight="1" x14ac:dyDescent="0.35">
      <c r="B28" s="31" t="s">
        <v>14</v>
      </c>
      <c r="C28" s="31"/>
      <c r="D28" s="4">
        <v>100000</v>
      </c>
      <c r="F28" s="24"/>
      <c r="G28" s="25"/>
      <c r="H28" s="26"/>
    </row>
    <row r="29" spans="2:8" ht="20" customHeight="1" x14ac:dyDescent="0.35">
      <c r="B29" s="31" t="s">
        <v>33</v>
      </c>
      <c r="C29" s="31"/>
      <c r="D29" s="10">
        <v>3</v>
      </c>
      <c r="F29" s="35" t="s">
        <v>30</v>
      </c>
      <c r="G29" s="35"/>
      <c r="H29" s="12">
        <f>$D$31</f>
        <v>400000</v>
      </c>
    </row>
    <row r="30" spans="2:8" ht="20" customHeight="1" x14ac:dyDescent="0.35">
      <c r="B30" s="31" t="s">
        <v>5</v>
      </c>
      <c r="C30" s="31"/>
      <c r="D30" s="9">
        <v>0.06</v>
      </c>
      <c r="F30" s="35" t="s">
        <v>14</v>
      </c>
      <c r="G30" s="35"/>
      <c r="H30" s="13">
        <f>$D$28</f>
        <v>100000</v>
      </c>
    </row>
    <row r="31" spans="2:8" ht="20" customHeight="1" x14ac:dyDescent="0.35">
      <c r="B31" s="31" t="s">
        <v>18</v>
      </c>
      <c r="C31" s="31"/>
      <c r="D31" s="5">
        <f>D27-D28</f>
        <v>400000</v>
      </c>
      <c r="F31" s="35" t="s">
        <v>31</v>
      </c>
      <c r="G31" s="35"/>
      <c r="H31" s="14">
        <f>PMT($D$30/12,$D$29*12,-$D$31)*($D$29*12)-$D$31</f>
        <v>38075.899302393547</v>
      </c>
    </row>
    <row r="32" spans="2:8" ht="20" customHeight="1" x14ac:dyDescent="0.35">
      <c r="B32" s="32" t="s">
        <v>21</v>
      </c>
      <c r="C32" s="32"/>
      <c r="D32" s="6">
        <f>PMT(D30/12,360,-D31)</f>
        <v>2398.2021006110094</v>
      </c>
      <c r="F32" s="35" t="s">
        <v>32</v>
      </c>
      <c r="G32" s="35"/>
      <c r="H32" s="15">
        <f>$H$11*D29*12</f>
        <v>144655.27562199632</v>
      </c>
    </row>
    <row r="34" spans="8:11" ht="20" customHeight="1" x14ac:dyDescent="0.35">
      <c r="I34" s="34"/>
      <c r="J34" s="34"/>
      <c r="K34" s="11"/>
    </row>
    <row r="35" spans="8:11" ht="20" customHeight="1" x14ac:dyDescent="0.35">
      <c r="I35" s="34"/>
      <c r="J35" s="34"/>
      <c r="K35" s="11"/>
    </row>
    <row r="36" spans="8:11" ht="20" customHeight="1" x14ac:dyDescent="0.35">
      <c r="H36" s="11"/>
      <c r="I36" s="1"/>
      <c r="J36" s="1"/>
    </row>
    <row r="37" spans="8:11" ht="20" customHeight="1" x14ac:dyDescent="0.35">
      <c r="I37" s="34"/>
      <c r="J37" s="34"/>
      <c r="K37" s="11"/>
    </row>
    <row r="42" spans="8:11" ht="30" customHeight="1" x14ac:dyDescent="0.35"/>
  </sheetData>
  <mergeCells count="40">
    <mergeCell ref="B4:D5"/>
    <mergeCell ref="B11:D12"/>
    <mergeCell ref="F4:H5"/>
    <mergeCell ref="B32:C32"/>
    <mergeCell ref="B25:D26"/>
    <mergeCell ref="B27:C27"/>
    <mergeCell ref="B28:C28"/>
    <mergeCell ref="B30:C30"/>
    <mergeCell ref="B31:C31"/>
    <mergeCell ref="B18:C18"/>
    <mergeCell ref="B14:C14"/>
    <mergeCell ref="B15:C15"/>
    <mergeCell ref="B16:C16"/>
    <mergeCell ref="B17:C17"/>
    <mergeCell ref="B6:C6"/>
    <mergeCell ref="B7:C7"/>
    <mergeCell ref="F6:G6"/>
    <mergeCell ref="F7:G7"/>
    <mergeCell ref="F29:G29"/>
    <mergeCell ref="F30:G30"/>
    <mergeCell ref="F11:G11"/>
    <mergeCell ref="F13:H14"/>
    <mergeCell ref="F15:H16"/>
    <mergeCell ref="F8:G8"/>
    <mergeCell ref="F9:G9"/>
    <mergeCell ref="F10:G10"/>
    <mergeCell ref="I37:J37"/>
    <mergeCell ref="I34:J34"/>
    <mergeCell ref="I35:J35"/>
    <mergeCell ref="B19:C19"/>
    <mergeCell ref="B20:C20"/>
    <mergeCell ref="F31:G31"/>
    <mergeCell ref="F32:G32"/>
    <mergeCell ref="B29:C29"/>
    <mergeCell ref="B8:C8"/>
    <mergeCell ref="B9:C9"/>
    <mergeCell ref="B21:C21"/>
    <mergeCell ref="B22:C22"/>
    <mergeCell ref="B23:C23"/>
    <mergeCell ref="B13:C13"/>
  </mergeCells>
  <conditionalFormatting sqref="D32">
    <cfRule type="expression" dxfId="1" priority="1">
      <formula>D32&gt;$D$23</formula>
    </cfRule>
  </conditionalFormatting>
  <conditionalFormatting sqref="H11">
    <cfRule type="expression" dxfId="0" priority="2">
      <formula>H11&gt;$D$23</formula>
    </cfRule>
  </conditionalFormatting>
  <pageMargins left="0.25" right="0.25" top="0.25" bottom="0.25" header="0" footer="0"/>
  <pageSetup scale="8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House Affordability Calc</vt:lpstr>
      <vt:lpstr>'House Affordability Calc'!Print_Area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House Affordability Calculator</dc:title>
  <dc:creator>Sheharyar Shahid</dc:creator>
  <cp:lastModifiedBy>Sheharyar Shahid</cp:lastModifiedBy>
  <cp:lastPrinted>2026-06-01T15:21:49Z</cp:lastPrinted>
  <dcterms:created xsi:type="dcterms:W3CDTF">2025-08-20T05:56:27Z</dcterms:created>
  <dcterms:modified xsi:type="dcterms:W3CDTF">2026-06-01T15:21:51Z</dcterms:modified>
</cp:coreProperties>
</file>